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jone_000\Desktop\blog files\"/>
    </mc:Choice>
  </mc:AlternateContent>
  <bookViews>
    <workbookView xWindow="0" yWindow="0" windowWidth="20490" windowHeight="7755" activeTab="2"/>
  </bookViews>
  <sheets>
    <sheet name="DASHBOARD" sheetId="3" r:id="rId1"/>
    <sheet name="EXPENSES" sheetId="1" r:id="rId2"/>
    <sheet name="INCOM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30" i="2"/>
  <c r="G33" i="2" s="1"/>
  <c r="G31" i="2"/>
  <c r="G32" i="2"/>
  <c r="F29" i="2"/>
  <c r="F30" i="2"/>
  <c r="F33" i="2" s="1"/>
  <c r="F31" i="2"/>
  <c r="F32" i="2"/>
  <c r="G22" i="2"/>
  <c r="G23" i="2"/>
  <c r="G24" i="2"/>
  <c r="F22" i="2"/>
  <c r="F23" i="2"/>
  <c r="F24" i="2"/>
  <c r="G15" i="2"/>
  <c r="G16" i="2"/>
  <c r="G18" i="2" s="1"/>
  <c r="G17" i="2"/>
  <c r="F15" i="2"/>
  <c r="F18" i="2" s="1"/>
  <c r="F16" i="2"/>
  <c r="F17" i="2"/>
  <c r="G8" i="2"/>
  <c r="G9" i="2"/>
  <c r="G10" i="2"/>
  <c r="F8" i="2"/>
  <c r="F5" i="2" s="1"/>
  <c r="C6" i="3" s="1"/>
  <c r="F9" i="2"/>
  <c r="F10" i="2"/>
  <c r="F11" i="2" s="1"/>
  <c r="B2" i="2"/>
  <c r="B2" i="1"/>
  <c r="F25" i="2"/>
  <c r="G25" i="2"/>
  <c r="H5" i="1"/>
  <c r="D7" i="3" s="1"/>
  <c r="G5" i="1"/>
  <c r="C7" i="3" s="1"/>
  <c r="C12" i="1"/>
  <c r="D12" i="1"/>
  <c r="G12" i="1"/>
  <c r="H12" i="1"/>
  <c r="D36" i="1"/>
  <c r="C36" i="1"/>
  <c r="C28" i="1"/>
  <c r="D28" i="1"/>
  <c r="G27" i="1"/>
  <c r="H27" i="1"/>
  <c r="H21" i="1"/>
  <c r="G21" i="1"/>
  <c r="C21" i="1"/>
  <c r="G5" i="2" l="1"/>
  <c r="D6" i="3" s="1"/>
  <c r="D8" i="3" s="1"/>
  <c r="G11" i="2"/>
  <c r="C8" i="3"/>
  <c r="D21" i="1"/>
</calcChain>
</file>

<file path=xl/sharedStrings.xml><?xml version="1.0" encoding="utf-8"?>
<sst xmlns="http://schemas.openxmlformats.org/spreadsheetml/2006/main" count="116" uniqueCount="62">
  <si>
    <t>Event Budget for [Event Name]</t>
  </si>
  <si>
    <t>Expenses</t>
  </si>
  <si>
    <t>Estimated</t>
  </si>
  <si>
    <t>Actual</t>
  </si>
  <si>
    <t>Site</t>
  </si>
  <si>
    <t>Refreshments</t>
  </si>
  <si>
    <t>Room and hall fees</t>
  </si>
  <si>
    <t>Food</t>
  </si>
  <si>
    <t>Site staff</t>
  </si>
  <si>
    <t>Drinks</t>
  </si>
  <si>
    <t>Equipment</t>
  </si>
  <si>
    <t>Linens</t>
  </si>
  <si>
    <t>Tables and chairs</t>
  </si>
  <si>
    <t>Staff and gratuities</t>
  </si>
  <si>
    <t>Decorations</t>
  </si>
  <si>
    <t>Program</t>
  </si>
  <si>
    <t>Flowers</t>
  </si>
  <si>
    <t>Performers</t>
  </si>
  <si>
    <t>Candles</t>
  </si>
  <si>
    <t>Speakers</t>
  </si>
  <si>
    <t>Lighting</t>
  </si>
  <si>
    <t>Travel</t>
  </si>
  <si>
    <t>Balloons</t>
  </si>
  <si>
    <t>Hotel</t>
  </si>
  <si>
    <t>Paper supplies</t>
  </si>
  <si>
    <t>Other</t>
  </si>
  <si>
    <t>Publicity</t>
  </si>
  <si>
    <t>Prizes</t>
  </si>
  <si>
    <t>Graphics work</t>
  </si>
  <si>
    <t>Ribbons/Plaques/Trophies</t>
  </si>
  <si>
    <t>Photocopying/Printing</t>
  </si>
  <si>
    <t>Gifts</t>
  </si>
  <si>
    <t>Postage</t>
  </si>
  <si>
    <t>Miscellaneous</t>
  </si>
  <si>
    <t>Telephone</t>
  </si>
  <si>
    <t>Transportation</t>
  </si>
  <si>
    <t>Stationery supplies</t>
  </si>
  <si>
    <t>Fax services</t>
  </si>
  <si>
    <t>Income</t>
  </si>
  <si>
    <t>Admissions</t>
  </si>
  <si>
    <t>Adults @</t>
  </si>
  <si>
    <t>Children @</t>
  </si>
  <si>
    <t>Other @</t>
  </si>
  <si>
    <t>Ads in program</t>
  </si>
  <si>
    <t>Covers @</t>
  </si>
  <si>
    <t>Half-pages @</t>
  </si>
  <si>
    <t>Quarter-pages @</t>
  </si>
  <si>
    <t>Exhibitors/vendors</t>
  </si>
  <si>
    <t>Large booths @</t>
  </si>
  <si>
    <t>Med. booths @</t>
  </si>
  <si>
    <t>Small booths @</t>
  </si>
  <si>
    <t>Sale of items</t>
  </si>
  <si>
    <t>Items @</t>
  </si>
  <si>
    <t>Total</t>
  </si>
  <si>
    <t xml:space="preserve"> </t>
  </si>
  <si>
    <t xml:space="preserve">  </t>
  </si>
  <si>
    <t xml:space="preserve">Estimated </t>
  </si>
  <si>
    <t xml:space="preserve">Actual </t>
  </si>
  <si>
    <t>Profit - Loss Summary</t>
  </si>
  <si>
    <t>TOTAL INCOME</t>
  </si>
  <si>
    <t>TOTAL EXPENSES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</si>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</sst>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0"/>
      <color theme="1" tint="0.14996795556505021"/>
      <name val="Century Gothic"/>
      <family val="2"/>
      <scheme val="minor"/>
    </font>
    <font>
      <sz val="22"/>
      <color theme="3" tint="9.9948118533890809E-2"/>
      <name val="Bookman Old Style"/>
      <family val="1"/>
      <scheme val="major"/>
    </font>
    <font>
      <sz val="14"/>
      <color theme="3" tint="9.9948118533890809E-2"/>
      <name val="Bookman Old Style"/>
      <family val="1"/>
      <scheme val="major"/>
    </font>
    <font>
      <b/>
      <sz val="11"/>
      <color theme="1" tint="0.24994659260841701"/>
      <name val="Bookman Old Style"/>
      <family val="1"/>
      <scheme val="major"/>
    </font>
    <font>
      <sz val="12"/>
      <color theme="1" tint="0.24994659260841701"/>
      <name val="Bookman Old Style"/>
      <family val="1"/>
      <scheme val="major"/>
    </font>
    <font>
      <sz val="9"/>
      <color theme="1" tint="0.14996795556505021"/>
      <name val="Bookman Old Style"/>
      <family val="1"/>
      <scheme val="major"/>
    </font>
    <font>
      <sz val="11"/>
      <color theme="1" tint="0.14996795556505021"/>
      <name val="Bookman Old Style"/>
      <family val="1"/>
      <scheme val="major"/>
    </font>
    <font>
      <sz val="11"/>
      <color theme="1" tint="0.14996795556505021"/>
      <name val="Century Gothic"/>
      <family val="2"/>
      <scheme val="minor"/>
    </font>
    <font>
      <sz val="10"/>
      <color theme="1" tint="0.1499679555650502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9">
    <xf numFmtId="0" fontId="0" fillId="0" borderId="0" xfId="0"/>
    <xf numFmtId="44" fontId="1" fillId="0" borderId="1" xfId="5" applyFont="1" applyBorder="1"/>
    <xf numFmtId="44" fontId="1" fillId="0" borderId="1" xfId="5" applyFont="1" applyBorder="1" applyAlignment="1">
      <alignment horizontal="right"/>
    </xf>
    <xf numFmtId="44" fontId="0" fillId="0" borderId="0" xfId="5" applyFont="1"/>
    <xf numFmtId="44" fontId="2" fillId="0" borderId="0" xfId="5" applyFont="1"/>
    <xf numFmtId="44" fontId="2" fillId="0" borderId="0" xfId="5" applyFont="1" applyAlignment="1">
      <alignment horizontal="right"/>
    </xf>
    <xf numFmtId="44" fontId="0" fillId="0" borderId="0" xfId="5" applyFont="1" applyAlignment="1">
      <alignment horizontal="right"/>
    </xf>
    <xf numFmtId="44" fontId="3" fillId="0" borderId="0" xfId="5" applyFont="1"/>
    <xf numFmtId="44" fontId="4" fillId="2" borderId="2" xfId="5" applyFont="1" applyFill="1" applyBorder="1"/>
    <xf numFmtId="44" fontId="4" fillId="2" borderId="3" xfId="5" applyFont="1" applyFill="1" applyBorder="1"/>
    <xf numFmtId="44" fontId="4" fillId="0" borderId="0" xfId="5" applyFont="1"/>
    <xf numFmtId="44" fontId="5" fillId="0" borderId="0" xfId="5" applyFont="1" applyFill="1" applyBorder="1"/>
    <xf numFmtId="44" fontId="5" fillId="0" borderId="0" xfId="5" applyFont="1" applyFill="1" applyBorder="1" applyAlignment="1">
      <alignment horizontal="right"/>
    </xf>
    <xf numFmtId="44" fontId="0" fillId="0" borderId="0" xfId="5" applyFont="1" applyFill="1" applyBorder="1"/>
    <xf numFmtId="44" fontId="0" fillId="0" borderId="0" xfId="5" applyFont="1" applyFill="1" applyBorder="1" applyAlignment="1">
      <alignment horizontal="right"/>
    </xf>
    <xf numFmtId="44" fontId="0" fillId="2" borderId="0" xfId="5" applyFont="1" applyFill="1" applyBorder="1"/>
    <xf numFmtId="44" fontId="6" fillId="0" borderId="0" xfId="5" applyFont="1" applyFill="1" applyBorder="1"/>
    <xf numFmtId="44" fontId="7" fillId="0" borderId="0" xfId="5" applyFont="1" applyFill="1" applyBorder="1" applyAlignment="1">
      <alignment vertical="center"/>
    </xf>
    <xf numFmtId="44" fontId="0" fillId="0" borderId="0" xfId="5" applyFont="1" applyAlignment="1">
      <alignment horizontal="center"/>
    </xf>
  </cellXfs>
  <cellStyles count="6">
    <cellStyle name="Currency" xfId="5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14996795556505021"/>
        </patternFill>
      </fill>
    </dxf>
    <dxf>
      <fill>
        <patternFill patternType="solid">
          <fgColor indexed="64"/>
          <bgColor theme="0" tint="-0.14996795556505021"/>
        </patternFill>
      </fill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ill>
        <patternFill patternType="solid">
          <fgColor indexed="64"/>
          <bgColor theme="0" tint="-0.14996795556505021"/>
        </patternFill>
      </fill>
    </dxf>
    <dxf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9"/>
        <color theme="1" tint="0.1499679555650502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 tint="0.1499679555650502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679555650502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679555650502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679555650502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6795556505021"/>
        <name val="Bookman Old Style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TOTAL PROFIT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DASHBOARD!$B$6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DASHBOARD!$C$6:$D$6</c:f>
              <c:numCache>
                <c:formatCode>_("£"* #,##0.00_);_("£"* \(#,##0.00\);_("£"* "-"??_);_(@_)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</c:ser>
        <c:ser>
          <c:idx val="1"/>
          <c:order val="1"/>
          <c:tx>
            <c:strRef>
              <c:f>DASHBOARD!$B$7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DASHBOARD!$C$7:$D$7</c:f>
              <c:numCache>
                <c:formatCode>_("£"* #,##0.00_);_("£"* \(#,##0.00\);_("£"* "-"??_);_(@_)</c:formatCode>
                <c:ptCount val="2"/>
                <c:pt idx="0">
                  <c:v>850</c:v>
                </c:pt>
                <c:pt idx="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19094072"/>
        <c:axId val="419085840"/>
      </c:barChart>
      <c:catAx>
        <c:axId val="41909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085840"/>
        <c:crosses val="autoZero"/>
        <c:auto val="1"/>
        <c:lblAlgn val="ctr"/>
        <c:lblOffset val="100"/>
        <c:noMultiLvlLbl val="0"/>
      </c:catAx>
      <c:valAx>
        <c:axId val="41908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09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+mj-lt"/>
              </a:rPr>
              <a:t>ESTIMATED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cat>
            <c:strRef>
              <c:f>DASHBOARD!$B$6:$B$7</c:f>
              <c:strCache>
                <c:ptCount val="2"/>
                <c:pt idx="0">
                  <c:v>TOTAL INCOME</c:v>
                </c:pt>
                <c:pt idx="1">
                  <c:v>TOTAL EXPENSES</c:v>
                </c:pt>
              </c:strCache>
            </c:strRef>
          </c:cat>
          <c:val>
            <c:numRef>
              <c:f>DASHBOARD!$C$6:$C$7</c:f>
              <c:numCache>
                <c:formatCode>_("£"* #,##0.00_);_("£"* \(#,##0.00\);_("£"* "-"??_);_(@_)</c:formatCode>
                <c:ptCount val="2"/>
                <c:pt idx="0">
                  <c:v>1936</c:v>
                </c:pt>
                <c:pt idx="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+mj-lt"/>
              </a:rPr>
              <a:t>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cat>
            <c:strRef>
              <c:f>DASHBOARD!$B$6:$B$7</c:f>
              <c:strCache>
                <c:ptCount val="2"/>
                <c:pt idx="0">
                  <c:v>TOTAL INCOME</c:v>
                </c:pt>
                <c:pt idx="1">
                  <c:v>TOTAL EXPENSES</c:v>
                </c:pt>
              </c:strCache>
            </c:strRef>
          </c:cat>
          <c:val>
            <c:numRef>
              <c:f>DASHBOARD!$D$6:$D$7</c:f>
              <c:numCache>
                <c:formatCode>_("£"* #,##0.00_);_("£"* \(#,##0.00\);_("£"* "-"??_);_(@_)</c:formatCode>
                <c:ptCount val="2"/>
                <c:pt idx="0">
                  <c:v>1831</c:v>
                </c:pt>
                <c:pt idx="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0</xdr:rowOff>
    </xdr:from>
    <xdr:to>
      <xdr:col>5</xdr:col>
      <xdr:colOff>4410075</xdr:colOff>
      <xdr:row>34</xdr:row>
      <xdr:rowOff>142875</xdr:rowOff>
    </xdr:to>
    <xdr:graphicFrame macro="">
      <xdr:nvGraphicFramePr>
        <xdr:cNvPr id="4" name="Chart 3" descr="Column chart showing total income versus total expenses." title="Total profit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4</xdr:col>
      <xdr:colOff>19050</xdr:colOff>
      <xdr:row>21</xdr:row>
      <xdr:rowOff>114300</xdr:rowOff>
    </xdr:to>
    <xdr:graphicFrame macro="">
      <xdr:nvGraphicFramePr>
        <xdr:cNvPr id="5" name="Chart 4" descr="Pie chart showing total income versus expenses of estimated totals only." title="Estimated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19050</xdr:rowOff>
    </xdr:from>
    <xdr:to>
      <xdr:col>4</xdr:col>
      <xdr:colOff>19050</xdr:colOff>
      <xdr:row>34</xdr:row>
      <xdr:rowOff>133350</xdr:rowOff>
    </xdr:to>
    <xdr:graphicFrame macro="">
      <xdr:nvGraphicFramePr>
        <xdr:cNvPr id="6" name="Chart 5" descr="Pie chart showing total income versus expenses of actual totals only." title="Actual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2" name="tblTotal" displayName="tblTotal" ref="B5:D8" totalsRowShown="0" headerRowDxfId="49" dataDxfId="48" headerRowCellStyle="Currency" dataCellStyle="Currency">
  <autoFilter ref="B5:D8">
    <filterColumn colId="0" hiddenButton="1"/>
    <filterColumn colId="1" hiddenButton="1"/>
    <filterColumn colId="2" hiddenButton="1"/>
  </autoFilter>
  <tableColumns count="3">
    <tableColumn id="1" name=" " dataDxfId="47" dataCellStyle="Currency"/>
    <tableColumn id="2" name="Estimated" dataDxfId="46" dataCellStyle="Currency"/>
    <tableColumn id="3" name="Actual" dataDxfId="45" dataCellStyle="Currency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Totals table" altTextSummary="Dashboard table calculated all estimated and actuals from INCOME and EXPENSES sheets."/>
    </ext>
  </extLst>
</table>
</file>

<file path=xl/tables/table10.xml><?xml version="1.0" encoding="utf-8"?>
<table xmlns="http://schemas.openxmlformats.org/spreadsheetml/2006/main" id="9" name="tblItems" displayName="tblItems" ref="B28:G33" totalsRowCount="1" headerRowDxfId="27" headerRowCellStyle="Currency" dataCellStyle="Currency" totalsRowCellStyle="Currency">
  <autoFilter ref="B28:G32"/>
  <tableColumns count="6">
    <tableColumn id="1" name="Estimated" totalsRowLabel="Total" totalsRowDxfId="26" dataCellStyle="Currency"/>
    <tableColumn id="2" name="Actual" totalsRowDxfId="25" dataCellStyle="Currency"/>
    <tableColumn id="3" name=" " dataDxfId="24" totalsRowDxfId="23" dataCellStyle="Currency"/>
    <tableColumn id="4" name="  " totalsRowDxfId="22" dataCellStyle="Currency"/>
    <tableColumn id="5" name="Estimated " totalsRowFunction="sum" dataDxfId="21" dataCellStyle="Currency">
      <calculatedColumnFormula>tblItems[[#This Row],[  ]]*tblItems[[#This Row],[Estimated]]</calculatedColumnFormula>
    </tableColumn>
    <tableColumn id="6" name="Actual " totalsRowFunction="sum" dataDxfId="20" dataCellStyle="Currency">
      <calculatedColumnFormula>tblItems[[#This Row],[  ]]*tblItems[[#This Row],[Actual]]</calculatedColumnFormula>
    </tableColumn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="Item sales table" altTextSummary="Enter item sales information, including estimated/actual number and rates."/>
    </ext>
  </extLst>
</table>
</file>

<file path=xl/tables/table11.xml><?xml version="1.0" encoding="utf-8"?>
<table xmlns="http://schemas.openxmlformats.org/spreadsheetml/2006/main" id="10" name="tblVendors" displayName="tblVendors" ref="B21:G25" totalsRowCount="1" headerRowDxfId="19" headerRowCellStyle="Currency" dataCellStyle="Currency" totalsRowCellStyle="Currency">
  <autoFilter ref="B21:G24"/>
  <tableColumns count="6">
    <tableColumn id="1" name="Estimated" totalsRowLabel="Total" totalsRowDxfId="18" dataCellStyle="Currency"/>
    <tableColumn id="2" name="Actual" totalsRowDxfId="17" dataCellStyle="Currency"/>
    <tableColumn id="3" name=" " dataDxfId="16" totalsRowDxfId="15" dataCellStyle="Currency"/>
    <tableColumn id="4" name="  " totalsRowDxfId="14" dataCellStyle="Currency"/>
    <tableColumn id="5" name="Estimated " totalsRowFunction="sum" dataDxfId="13" totalsRowDxfId="12" dataCellStyle="Currency">
      <calculatedColumnFormula>tblVendors[[#This Row],[  ]]*tblVendors[[#This Row],[Estimated]]</calculatedColumnFormula>
    </tableColumn>
    <tableColumn id="6" name="Actual " totalsRowFunction="sum" dataDxfId="11" totalsRowDxfId="10" dataCellStyle="Currency">
      <calculatedColumnFormula>tblVendors[[#This Row],[  ]]*tblVendors[[#This Row],[Actual]]</calculatedColumnFormula>
    </tableColumn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="Exhibitor and vendor table" altTextSummary="Enter exhibitor and vendor information, including estimated/actual number and rates."/>
    </ext>
  </extLst>
</table>
</file>

<file path=xl/tables/table12.xml><?xml version="1.0" encoding="utf-8"?>
<table xmlns="http://schemas.openxmlformats.org/spreadsheetml/2006/main" id="11" name="tblAds" displayName="tblAds" ref="B14:G18" totalsRowCount="1" headerRowDxfId="9" headerRowCellStyle="Currency" dataCellStyle="Currency" totalsRowCellStyle="Currency">
  <autoFilter ref="B14:G17"/>
  <tableColumns count="6">
    <tableColumn id="1" name="Estimated" totalsRowLabel="Total" totalsRowDxfId="5" dataCellStyle="Currency"/>
    <tableColumn id="2" name="Actual" totalsRowDxfId="4" dataCellStyle="Currency"/>
    <tableColumn id="3" name=" " dataDxfId="8" totalsRowDxfId="3" dataCellStyle="Currency"/>
    <tableColumn id="4" name="  " totalsRowDxfId="2" dataCellStyle="Currency"/>
    <tableColumn id="5" name="Estimated " totalsRowFunction="sum" dataDxfId="7" totalsRowDxfId="1" dataCellStyle="Currency">
      <calculatedColumnFormula>tblAds[[#This Row],[  ]]*tblAds[[#This Row],[Estimated]]</calculatedColumnFormula>
    </tableColumn>
    <tableColumn id="6" name="Actual " totalsRowFunction="sum" dataDxfId="6" totalsRowDxfId="0" dataCellStyle="Currency">
      <calculatedColumnFormula>tblAds[[#This Row],[  ]]*tblAds[[#This Row],[Actual]]</calculatedColumnFormula>
    </tableColumn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="Program ads table" altTextSummary="Enter program advertisement information, including estimated/actual number of ads and rates."/>
    </ext>
  </extLst>
</table>
</file>

<file path=xl/tables/table2.xml><?xml version="1.0" encoding="utf-8"?>
<table xmlns="http://schemas.openxmlformats.org/spreadsheetml/2006/main" id="1" name="tblSite" displayName="tblSite" ref="B7:D12" totalsRowCount="1" headerRowDxfId="44" headerRowCellStyle="Currency" dataCellStyle="Currency" totalsRowCellStyle="Currency">
  <autoFilter ref="B7:D11"/>
  <tableColumns count="3">
    <tableColumn id="1" name="Site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Site table" altTextSummary="Enter on-site equipment estimated and actual values."/>
    </ext>
  </extLst>
</table>
</file>

<file path=xl/tables/table3.xml><?xml version="1.0" encoding="utf-8"?>
<table xmlns="http://schemas.openxmlformats.org/spreadsheetml/2006/main" id="2" name="tblRefreshments" displayName="tblRefreshments" ref="F7:H12" totalsRowCount="1" headerRowDxfId="43" headerRowCellStyle="Currency" dataCellStyle="Currency" totalsRowCellStyle="Currency">
  <autoFilter ref="F7:H11"/>
  <tableColumns count="3">
    <tableColumn id="1" name="Refreshments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Refreshments table" altTextSummary="Enter refreshments estimated and actual values."/>
    </ext>
  </extLst>
</table>
</file>

<file path=xl/tables/table4.xml><?xml version="1.0" encoding="utf-8"?>
<table xmlns="http://schemas.openxmlformats.org/spreadsheetml/2006/main" id="3" name="tblPrograms" displayName="tblPrograms" ref="F15:H21" totalsRowCount="1" headerRowDxfId="42" headerRowCellStyle="Currency" dataCellStyle="Currency" totalsRowCellStyle="Currency">
  <autoFilter ref="F15:H20"/>
  <tableColumns count="3">
    <tableColumn id="1" name="Program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Program table" altTextSummary="Enter program estimated and actual values."/>
    </ext>
  </extLst>
</table>
</file>

<file path=xl/tables/table5.xml><?xml version="1.0" encoding="utf-8"?>
<table xmlns="http://schemas.openxmlformats.org/spreadsheetml/2006/main" id="4" name="tblDecorations" displayName="tblDecorations" ref="B15:D21" totalsRowCount="1" headerRowDxfId="41" headerRowCellStyle="Currency" dataCellStyle="Currency" totalsRowCellStyle="Currency">
  <autoFilter ref="B15:D20"/>
  <tableColumns count="3">
    <tableColumn id="1" name="Decorations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Decorations table" altTextSummary="Enter decorations estimated and actual values."/>
    </ext>
  </extLst>
</table>
</file>

<file path=xl/tables/table6.xml><?xml version="1.0" encoding="utf-8"?>
<table xmlns="http://schemas.openxmlformats.org/spreadsheetml/2006/main" id="5" name="tblPublicity" displayName="tblPublicity" ref="B24:D28" totalsRowCount="1" headerRowDxfId="40" headerRowCellStyle="Currency" dataCellStyle="Currency" totalsRowCellStyle="Currency">
  <autoFilter ref="B24:D27"/>
  <tableColumns count="3">
    <tableColumn id="1" name="Publicity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Publicity table" altTextSummary="Enter publicity estimated and actual values."/>
    </ext>
  </extLst>
</table>
</file>

<file path=xl/tables/table7.xml><?xml version="1.0" encoding="utf-8"?>
<table xmlns="http://schemas.openxmlformats.org/spreadsheetml/2006/main" id="6" name="tblPrizes" displayName="tblPrizes" ref="F24:H27" totalsRowCount="1" headerRowDxfId="39" headerRowCellStyle="Currency" dataCellStyle="Currency" totalsRowCellStyle="Currency">
  <autoFilter ref="F24:H26"/>
  <tableColumns count="3">
    <tableColumn id="1" name="Prizes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Prizes table" altTextSummary="Enter prize estimated and actual values."/>
    </ext>
  </extLst>
</table>
</file>

<file path=xl/tables/table8.xml><?xml version="1.0" encoding="utf-8"?>
<table xmlns="http://schemas.openxmlformats.org/spreadsheetml/2006/main" id="7" name="tblMisc" displayName="tblMisc" ref="B31:D36" totalsRowCount="1" headerRowDxfId="38" headerRowCellStyle="Currency" dataCellStyle="Currency" totalsRowCellStyle="Currency">
  <autoFilter ref="B31:D35"/>
  <tableColumns count="3">
    <tableColumn id="1" name="Miscellaneous" totalsRowLabel="Total" dataCellStyle="Currency"/>
    <tableColumn id="2" name="Estimated" totalsRowFunction="sum" dataCellStyle="Currency"/>
    <tableColumn id="3" name="Actual" totalsRowFunction="sum" dataCellStyle="Currency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Miscellaneous table" altTextSummary="Enter miscellaneous items estimated and actual values."/>
    </ext>
  </extLst>
</table>
</file>

<file path=xl/tables/table9.xml><?xml version="1.0" encoding="utf-8"?>
<table xmlns="http://schemas.openxmlformats.org/spreadsheetml/2006/main" id="8" name="tblAdmissions" displayName="tblAdmissions" ref="B7:G11" totalsRowCount="1" headerRowDxfId="37" headerRowCellStyle="Currency" dataCellStyle="Currency" totalsRowCellStyle="Currency">
  <autoFilter ref="B7:G10"/>
  <tableColumns count="6">
    <tableColumn id="1" name="Estimated" totalsRowLabel="Total" totalsRowDxfId="36" dataCellStyle="Currency"/>
    <tableColumn id="2" name="Actual" totalsRowDxfId="35" dataCellStyle="Currency"/>
    <tableColumn id="3" name=" " dataDxfId="34" totalsRowDxfId="33" dataCellStyle="Currency"/>
    <tableColumn id="4" name="  " totalsRowDxfId="32" dataCellStyle="Currency"/>
    <tableColumn id="5" name="Estimated " totalsRowFunction="sum" dataDxfId="31" totalsRowDxfId="30" dataCellStyle="Currency">
      <calculatedColumnFormula>tblAdmissions[[#This Row],[  ]]*tblAdmissions[[#This Row],[Estimated]]</calculatedColumnFormula>
    </tableColumn>
    <tableColumn id="6" name="Actual " totalsRowFunction="sum" dataDxfId="29" totalsRowDxfId="28" dataCellStyle="Currency">
      <calculatedColumnFormula>tblAdmissions[[#This Row],[  ]]*tblAdmissions[[#This Row],[Actual]]</calculatedColumnFormula>
    </tableColumn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="Admissions table" altTextSummary="Enter admission information, including estimated/actual number of admissions and rates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ssRoster">
  <a:themeElements>
    <a:clrScheme name="Fixed asset record with depreciation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  <pageSetUpPr autoPageBreaks="0" fitToPage="1"/>
  </sheetPr>
  <dimension ref="B2:F8"/>
  <sheetViews>
    <sheetView showGridLines="0" workbookViewId="0">
      <selection activeCell="I8" sqref="I8"/>
    </sheetView>
  </sheetViews>
  <sheetFormatPr defaultRowHeight="13.5" x14ac:dyDescent="0.25"/>
  <cols>
    <col min="1" max="1" width="1.7109375" style="3" customWidth="1"/>
    <col min="2" max="2" width="23.5703125" style="3" customWidth="1"/>
    <col min="3" max="4" width="16" style="3" customWidth="1"/>
    <col min="5" max="5" width="3.7109375" style="3" customWidth="1"/>
    <col min="6" max="6" width="66.28515625" style="3" customWidth="1"/>
    <col min="7" max="16384" width="9.140625" style="3"/>
  </cols>
  <sheetData>
    <row r="2" spans="2:6" ht="27.75" x14ac:dyDescent="0.4">
      <c r="B2" s="1" t="s">
        <v>0</v>
      </c>
      <c r="C2" s="1"/>
      <c r="D2" s="1"/>
      <c r="E2" s="1"/>
      <c r="F2" s="1"/>
    </row>
    <row r="3" spans="2:6" ht="18" x14ac:dyDescent="0.25">
      <c r="B3" s="4" t="s">
        <v>58</v>
      </c>
      <c r="C3" s="4"/>
      <c r="D3" s="4"/>
    </row>
    <row r="5" spans="2:6" ht="15" x14ac:dyDescent="0.25">
      <c r="B5" s="16" t="s">
        <v>54</v>
      </c>
      <c r="C5" s="16" t="s">
        <v>2</v>
      </c>
      <c r="D5" s="16" t="s">
        <v>3</v>
      </c>
    </row>
    <row r="6" spans="2:6" ht="36.75" customHeight="1" x14ac:dyDescent="0.25">
      <c r="B6" s="17" t="s">
        <v>59</v>
      </c>
      <c r="C6" s="17">
        <f>INCOME!F5</f>
        <v>1936</v>
      </c>
      <c r="D6" s="17">
        <f>INCOME!G5</f>
        <v>1831</v>
      </c>
    </row>
    <row r="7" spans="2:6" ht="36.75" customHeight="1" x14ac:dyDescent="0.25">
      <c r="B7" s="17" t="s">
        <v>60</v>
      </c>
      <c r="C7" s="17">
        <f>EXPENSES!G5</f>
        <v>850</v>
      </c>
      <c r="D7" s="17">
        <f>EXPENSES!H5</f>
        <v>300</v>
      </c>
    </row>
    <row r="8" spans="2:6" ht="36.75" customHeight="1" x14ac:dyDescent="0.25">
      <c r="B8" s="17" t="s">
        <v>61</v>
      </c>
      <c r="C8" s="17">
        <f>C6-C7</f>
        <v>1086</v>
      </c>
      <c r="D8" s="17">
        <f>D6-D7</f>
        <v>1531</v>
      </c>
    </row>
  </sheetData>
  <pageMargins left="0.4" right="0.4" top="0.4" bottom="0.4" header="0.3" footer="0.3"/>
  <pageSetup orientation="landscape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  <pageSetUpPr autoPageBreaks="0" fitToPage="1"/>
  </sheetPr>
  <dimension ref="B2:H37"/>
  <sheetViews>
    <sheetView showGridLines="0" topLeftCell="A6" workbookViewId="0">
      <selection activeCell="F34" sqref="F34"/>
    </sheetView>
  </sheetViews>
  <sheetFormatPr defaultRowHeight="13.5" x14ac:dyDescent="0.25"/>
  <cols>
    <col min="1" max="1" width="1.7109375" style="3" customWidth="1"/>
    <col min="2" max="2" width="22.140625" style="3" customWidth="1"/>
    <col min="3" max="4" width="21" style="3" customWidth="1"/>
    <col min="5" max="5" width="2.7109375" style="3" customWidth="1"/>
    <col min="6" max="6" width="28.28515625" style="3" customWidth="1"/>
    <col min="7" max="8" width="21" style="3" customWidth="1"/>
    <col min="9" max="16384" width="9.140625" style="3"/>
  </cols>
  <sheetData>
    <row r="2" spans="2:8" ht="27.75" x14ac:dyDescent="0.4">
      <c r="B2" s="1" t="str">
        <f>DASHBOARD!B2</f>
        <v>Event Budget for [Event Name]</v>
      </c>
      <c r="C2" s="1"/>
      <c r="D2" s="1"/>
      <c r="E2" s="1"/>
      <c r="F2" s="1"/>
      <c r="G2" s="1"/>
      <c r="H2" s="1"/>
    </row>
    <row r="3" spans="2:8" ht="18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F4" s="7" t="s">
        <v>60</v>
      </c>
      <c r="G4" s="8" t="s">
        <v>2</v>
      </c>
      <c r="H4" s="8" t="s">
        <v>3</v>
      </c>
    </row>
    <row r="5" spans="2:8" ht="15.75" x14ac:dyDescent="0.25">
      <c r="G5" s="9">
        <f>SUBTOTAL(109,tblSite[Estimated],tblRefreshments[Estimated],tblPrograms[Estimated],tblDecorations[Estimated],tblPrizes[Estimated],tblPublicity[Estimated],tblMisc[Estimated])</f>
        <v>850</v>
      </c>
      <c r="H5" s="9">
        <f>SUBTOTAL(109,tblSite[Actual],tblRefreshments[Actual],tblPrograms[Actual],tblDecorations[Actual],tblPrizes[Actual],tblPublicity[Actual],tblMisc[Actual])</f>
        <v>300</v>
      </c>
    </row>
    <row r="7" spans="2:8" x14ac:dyDescent="0.25">
      <c r="B7" s="11" t="s">
        <v>4</v>
      </c>
      <c r="C7" s="11" t="s">
        <v>2</v>
      </c>
      <c r="D7" s="11" t="s">
        <v>3</v>
      </c>
      <c r="F7" s="11" t="s">
        <v>5</v>
      </c>
      <c r="G7" s="11" t="s">
        <v>2</v>
      </c>
      <c r="H7" s="11" t="s">
        <v>3</v>
      </c>
    </row>
    <row r="8" spans="2:8" x14ac:dyDescent="0.25">
      <c r="B8" s="13" t="s">
        <v>6</v>
      </c>
      <c r="C8" s="13">
        <v>500</v>
      </c>
      <c r="D8" s="13"/>
      <c r="F8" s="13" t="s">
        <v>7</v>
      </c>
      <c r="G8" s="13">
        <v>150</v>
      </c>
      <c r="H8" s="13"/>
    </row>
    <row r="9" spans="2:8" x14ac:dyDescent="0.25">
      <c r="B9" s="13" t="s">
        <v>8</v>
      </c>
      <c r="C9" s="13"/>
      <c r="D9" s="13"/>
      <c r="F9" s="13" t="s">
        <v>9</v>
      </c>
      <c r="G9" s="13"/>
      <c r="H9" s="13"/>
    </row>
    <row r="10" spans="2:8" x14ac:dyDescent="0.25">
      <c r="B10" s="13" t="s">
        <v>10</v>
      </c>
      <c r="C10" s="13"/>
      <c r="D10" s="13"/>
      <c r="F10" s="13" t="s">
        <v>11</v>
      </c>
      <c r="G10" s="13"/>
      <c r="H10" s="13"/>
    </row>
    <row r="11" spans="2:8" x14ac:dyDescent="0.25">
      <c r="B11" s="13" t="s">
        <v>12</v>
      </c>
      <c r="C11" s="13"/>
      <c r="D11" s="13"/>
      <c r="F11" s="13" t="s">
        <v>13</v>
      </c>
      <c r="G11" s="13"/>
      <c r="H11" s="13"/>
    </row>
    <row r="12" spans="2:8" x14ac:dyDescent="0.25">
      <c r="B12" s="13" t="s">
        <v>53</v>
      </c>
      <c r="C12" s="13">
        <f>SUBTOTAL(109,tblSite[Estimated])</f>
        <v>500</v>
      </c>
      <c r="D12" s="13">
        <f>SUBTOTAL(109,tblSite[Actual])</f>
        <v>0</v>
      </c>
      <c r="F12" s="13" t="s">
        <v>53</v>
      </c>
      <c r="G12" s="13">
        <f>SUBTOTAL(109,tblRefreshments[Estimated])</f>
        <v>150</v>
      </c>
      <c r="H12" s="13">
        <f>SUBTOTAL(109,tblRefreshments[Actual])</f>
        <v>0</v>
      </c>
    </row>
    <row r="13" spans="2:8" x14ac:dyDescent="0.25">
      <c r="B13" s="18"/>
      <c r="C13" s="18"/>
      <c r="D13" s="18"/>
      <c r="F13" s="18"/>
      <c r="G13" s="18"/>
      <c r="H13" s="18"/>
    </row>
    <row r="15" spans="2:8" x14ac:dyDescent="0.25">
      <c r="B15" s="11" t="s">
        <v>14</v>
      </c>
      <c r="C15" s="11" t="s">
        <v>2</v>
      </c>
      <c r="D15" s="11" t="s">
        <v>3</v>
      </c>
      <c r="F15" s="11" t="s">
        <v>15</v>
      </c>
      <c r="G15" s="11" t="s">
        <v>2</v>
      </c>
      <c r="H15" s="11" t="s">
        <v>3</v>
      </c>
    </row>
    <row r="16" spans="2:8" x14ac:dyDescent="0.25">
      <c r="B16" s="13" t="s">
        <v>16</v>
      </c>
      <c r="C16" s="13">
        <v>200</v>
      </c>
      <c r="D16" s="13">
        <v>300</v>
      </c>
      <c r="F16" s="13" t="s">
        <v>17</v>
      </c>
      <c r="G16" s="13"/>
      <c r="H16" s="13"/>
    </row>
    <row r="17" spans="2:8" x14ac:dyDescent="0.25">
      <c r="B17" s="13" t="s">
        <v>18</v>
      </c>
      <c r="C17" s="13"/>
      <c r="D17" s="13"/>
      <c r="F17" s="13" t="s">
        <v>19</v>
      </c>
      <c r="G17" s="13"/>
      <c r="H17" s="13"/>
    </row>
    <row r="18" spans="2:8" x14ac:dyDescent="0.25">
      <c r="B18" s="13" t="s">
        <v>20</v>
      </c>
      <c r="C18" s="13"/>
      <c r="D18" s="13"/>
      <c r="F18" s="13" t="s">
        <v>21</v>
      </c>
      <c r="G18" s="13"/>
      <c r="H18" s="13"/>
    </row>
    <row r="19" spans="2:8" x14ac:dyDescent="0.25">
      <c r="B19" s="13" t="s">
        <v>22</v>
      </c>
      <c r="C19" s="13"/>
      <c r="D19" s="13"/>
      <c r="F19" s="13" t="s">
        <v>23</v>
      </c>
      <c r="G19" s="13"/>
      <c r="H19" s="13"/>
    </row>
    <row r="20" spans="2:8" x14ac:dyDescent="0.25">
      <c r="B20" s="13" t="s">
        <v>24</v>
      </c>
      <c r="C20" s="13"/>
      <c r="D20" s="13"/>
      <c r="F20" s="13" t="s">
        <v>25</v>
      </c>
      <c r="G20" s="13"/>
      <c r="H20" s="13"/>
    </row>
    <row r="21" spans="2:8" x14ac:dyDescent="0.25">
      <c r="B21" s="13" t="s">
        <v>53</v>
      </c>
      <c r="C21" s="13">
        <f>SUBTOTAL(109,tblDecorations[Estimated])</f>
        <v>200</v>
      </c>
      <c r="D21" s="13">
        <f>SUBTOTAL(109,tblDecorations[Actual])</f>
        <v>300</v>
      </c>
      <c r="F21" s="13" t="s">
        <v>53</v>
      </c>
      <c r="G21" s="13">
        <f>SUBTOTAL(109,tblPrograms[Estimated])</f>
        <v>0</v>
      </c>
      <c r="H21" s="13">
        <f>SUBTOTAL(109,tblPrograms[Actual])</f>
        <v>0</v>
      </c>
    </row>
    <row r="22" spans="2:8" x14ac:dyDescent="0.25">
      <c r="B22" s="18"/>
      <c r="C22" s="18"/>
      <c r="D22" s="18"/>
      <c r="F22" s="18"/>
      <c r="G22" s="18"/>
      <c r="H22" s="18"/>
    </row>
    <row r="24" spans="2:8" x14ac:dyDescent="0.25">
      <c r="B24" s="11" t="s">
        <v>26</v>
      </c>
      <c r="C24" s="11" t="s">
        <v>2</v>
      </c>
      <c r="D24" s="11" t="s">
        <v>3</v>
      </c>
      <c r="F24" s="11" t="s">
        <v>27</v>
      </c>
      <c r="G24" s="11" t="s">
        <v>2</v>
      </c>
      <c r="H24" s="11" t="s">
        <v>3</v>
      </c>
    </row>
    <row r="25" spans="2:8" x14ac:dyDescent="0.25">
      <c r="B25" s="13" t="s">
        <v>28</v>
      </c>
      <c r="C25" s="13"/>
      <c r="D25" s="13"/>
      <c r="F25" s="13" t="s">
        <v>29</v>
      </c>
      <c r="G25" s="13"/>
      <c r="H25" s="13"/>
    </row>
    <row r="26" spans="2:8" x14ac:dyDescent="0.25">
      <c r="B26" s="13" t="s">
        <v>30</v>
      </c>
      <c r="C26" s="13"/>
      <c r="D26" s="13"/>
      <c r="F26" s="13" t="s">
        <v>31</v>
      </c>
      <c r="G26" s="13"/>
      <c r="H26" s="13"/>
    </row>
    <row r="27" spans="2:8" x14ac:dyDescent="0.25">
      <c r="B27" s="13" t="s">
        <v>32</v>
      </c>
      <c r="C27" s="13"/>
      <c r="D27" s="13"/>
      <c r="F27" s="13" t="s">
        <v>53</v>
      </c>
      <c r="G27" s="13">
        <f>SUBTOTAL(109,tblPrizes[Estimated])</f>
        <v>0</v>
      </c>
      <c r="H27" s="13">
        <f>SUBTOTAL(109,tblPrizes[Actual])</f>
        <v>0</v>
      </c>
    </row>
    <row r="28" spans="2:8" x14ac:dyDescent="0.25">
      <c r="B28" s="13" t="s">
        <v>53</v>
      </c>
      <c r="C28" s="13">
        <f>SUBTOTAL(109,tblPublicity[Estimated])</f>
        <v>0</v>
      </c>
      <c r="D28" s="13">
        <f>SUBTOTAL(109,tblPublicity[Actual])</f>
        <v>0</v>
      </c>
      <c r="F28" s="18"/>
      <c r="G28" s="18"/>
      <c r="H28" s="18"/>
    </row>
    <row r="29" spans="2:8" x14ac:dyDescent="0.25">
      <c r="B29" s="18"/>
      <c r="C29" s="18"/>
      <c r="D29" s="18"/>
    </row>
    <row r="31" spans="2:8" x14ac:dyDescent="0.25">
      <c r="B31" s="11" t="s">
        <v>33</v>
      </c>
      <c r="C31" s="11" t="s">
        <v>2</v>
      </c>
      <c r="D31" s="11" t="s">
        <v>3</v>
      </c>
    </row>
    <row r="32" spans="2:8" x14ac:dyDescent="0.25">
      <c r="B32" s="13" t="s">
        <v>34</v>
      </c>
      <c r="C32" s="13"/>
      <c r="D32" s="13"/>
    </row>
    <row r="33" spans="2:4" x14ac:dyDescent="0.25">
      <c r="B33" s="13" t="s">
        <v>35</v>
      </c>
      <c r="C33" s="13"/>
      <c r="D33" s="13"/>
    </row>
    <row r="34" spans="2:4" x14ac:dyDescent="0.25">
      <c r="B34" s="13" t="s">
        <v>36</v>
      </c>
      <c r="C34" s="13"/>
      <c r="D34" s="13"/>
    </row>
    <row r="35" spans="2:4" x14ac:dyDescent="0.25">
      <c r="B35" s="13" t="s">
        <v>37</v>
      </c>
      <c r="C35" s="13"/>
      <c r="D35" s="13"/>
    </row>
    <row r="36" spans="2:4" x14ac:dyDescent="0.25">
      <c r="B36" s="13" t="s">
        <v>53</v>
      </c>
      <c r="C36" s="13">
        <f>SUBTOTAL(109,tblMisc[Estimated])</f>
        <v>0</v>
      </c>
      <c r="D36" s="13">
        <f>SUBTOTAL(109,tblMisc[Actual])</f>
        <v>0</v>
      </c>
    </row>
    <row r="37" spans="2:4" x14ac:dyDescent="0.25">
      <c r="B37" s="18"/>
      <c r="C37" s="18"/>
      <c r="D37" s="18"/>
    </row>
  </sheetData>
  <mergeCells count="7">
    <mergeCell ref="F13:H13"/>
    <mergeCell ref="B13:D13"/>
    <mergeCell ref="B22:D22"/>
    <mergeCell ref="F22:H22"/>
    <mergeCell ref="B37:D37"/>
    <mergeCell ref="B29:D29"/>
    <mergeCell ref="F28:H28"/>
  </mergeCells>
  <pageMargins left="0.4" right="0.4" top="0.4" bottom="0.4" header="0.3" footer="0.3"/>
  <pageSetup fitToHeight="0" orientation="landscape" horizontalDpi="4294967293" verticalDpi="0" r:id="rId1"/>
  <headerFooter differentFirst="1">
    <oddFooter>Page &amp;P of &amp;N</oddFooter>
  </headerFooter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autoPageBreaks="0"/>
  </sheetPr>
  <dimension ref="B2:G33"/>
  <sheetViews>
    <sheetView showGridLines="0" tabSelected="1" topLeftCell="A19" workbookViewId="0">
      <selection activeCell="F29" sqref="F29:G33"/>
    </sheetView>
  </sheetViews>
  <sheetFormatPr defaultRowHeight="13.5" x14ac:dyDescent="0.25"/>
  <cols>
    <col min="1" max="1" width="1.7109375" style="3" customWidth="1"/>
    <col min="2" max="3" width="21" style="3" customWidth="1"/>
    <col min="4" max="4" width="17.85546875" style="6" customWidth="1"/>
    <col min="5" max="7" width="21" style="3" customWidth="1"/>
    <col min="8" max="16384" width="9.140625" style="3"/>
  </cols>
  <sheetData>
    <row r="2" spans="2:7" ht="27.75" x14ac:dyDescent="0.4">
      <c r="B2" s="1" t="str">
        <f>DASHBOARD!B2</f>
        <v>Event Budget for [Event Name]</v>
      </c>
      <c r="C2" s="1"/>
      <c r="D2" s="2"/>
      <c r="E2" s="1"/>
      <c r="F2" s="1"/>
      <c r="G2" s="1"/>
    </row>
    <row r="3" spans="2:7" ht="18" x14ac:dyDescent="0.25">
      <c r="B3" s="4" t="s">
        <v>38</v>
      </c>
      <c r="C3" s="4"/>
      <c r="D3" s="5"/>
      <c r="E3" s="4"/>
      <c r="F3" s="4"/>
      <c r="G3" s="4"/>
    </row>
    <row r="4" spans="2:7" ht="15.75" x14ac:dyDescent="0.25">
      <c r="E4" s="7" t="s">
        <v>59</v>
      </c>
      <c r="F4" s="8" t="s">
        <v>2</v>
      </c>
      <c r="G4" s="8" t="s">
        <v>3</v>
      </c>
    </row>
    <row r="5" spans="2:7" ht="15.75" x14ac:dyDescent="0.25">
      <c r="F5" s="9">
        <f>SUBTOTAL(109,tblAdmissions[[Estimated ]],tblAds[[Estimated ]],tblVendors[[Estimated ]],tblItems[[Estimated ]])</f>
        <v>1936</v>
      </c>
      <c r="G5" s="9">
        <f>SUBTOTAL(109,tblAdmissions[[Actual ]],tblAds[[Actual ]],tblVendors[[Actual ]],tblItems[[Actual ]])</f>
        <v>1831</v>
      </c>
    </row>
    <row r="6" spans="2:7" ht="15.75" x14ac:dyDescent="0.25">
      <c r="B6" s="10" t="s">
        <v>39</v>
      </c>
    </row>
    <row r="7" spans="2:7" x14ac:dyDescent="0.25">
      <c r="B7" s="11" t="s">
        <v>2</v>
      </c>
      <c r="C7" s="11" t="s">
        <v>3</v>
      </c>
      <c r="D7" s="12" t="s">
        <v>54</v>
      </c>
      <c r="E7" s="11" t="s">
        <v>55</v>
      </c>
      <c r="F7" s="11" t="s">
        <v>56</v>
      </c>
      <c r="G7" s="11" t="s">
        <v>57</v>
      </c>
    </row>
    <row r="8" spans="2:7" x14ac:dyDescent="0.25">
      <c r="B8" s="13">
        <v>300</v>
      </c>
      <c r="C8" s="13">
        <v>278</v>
      </c>
      <c r="D8" s="14" t="s">
        <v>40</v>
      </c>
      <c r="E8" s="13">
        <v>5</v>
      </c>
      <c r="F8" s="15">
        <f>tblAdmissions[[#This Row],[  ]]*tblAdmissions[[#This Row],[Estimated]]</f>
        <v>1500</v>
      </c>
      <c r="G8" s="15">
        <f>tblAdmissions[[#This Row],[  ]]*tblAdmissions[[#This Row],[Actual]]</f>
        <v>1390</v>
      </c>
    </row>
    <row r="9" spans="2:7" x14ac:dyDescent="0.25">
      <c r="B9" s="13">
        <v>197</v>
      </c>
      <c r="C9" s="13">
        <v>195</v>
      </c>
      <c r="D9" s="14" t="s">
        <v>41</v>
      </c>
      <c r="E9" s="13">
        <v>2</v>
      </c>
      <c r="F9" s="15">
        <f>tblAdmissions[[#This Row],[  ]]*tblAdmissions[[#This Row],[Estimated]]</f>
        <v>394</v>
      </c>
      <c r="G9" s="15">
        <f>tblAdmissions[[#This Row],[  ]]*tblAdmissions[[#This Row],[Actual]]</f>
        <v>390</v>
      </c>
    </row>
    <row r="10" spans="2:7" x14ac:dyDescent="0.25">
      <c r="B10" s="13">
        <v>42</v>
      </c>
      <c r="C10" s="13">
        <v>51</v>
      </c>
      <c r="D10" s="14" t="s">
        <v>42</v>
      </c>
      <c r="E10" s="13">
        <v>1</v>
      </c>
      <c r="F10" s="15">
        <f>tblAdmissions[[#This Row],[  ]]*tblAdmissions[[#This Row],[Estimated]]</f>
        <v>42</v>
      </c>
      <c r="G10" s="15">
        <f>tblAdmissions[[#This Row],[  ]]*tblAdmissions[[#This Row],[Actual]]</f>
        <v>51</v>
      </c>
    </row>
    <row r="11" spans="2:7" x14ac:dyDescent="0.25">
      <c r="B11" s="13" t="s">
        <v>53</v>
      </c>
      <c r="C11" s="13"/>
      <c r="D11" s="14"/>
      <c r="E11" s="13"/>
      <c r="F11" s="15">
        <f>SUBTOTAL(109,tblAdmissions[[Estimated ]])</f>
        <v>1936</v>
      </c>
      <c r="G11" s="15">
        <f>SUBTOTAL(109,tblAdmissions[[Actual ]])</f>
        <v>1831</v>
      </c>
    </row>
    <row r="13" spans="2:7" ht="15.75" x14ac:dyDescent="0.25">
      <c r="B13" s="10" t="s">
        <v>43</v>
      </c>
    </row>
    <row r="14" spans="2:7" x14ac:dyDescent="0.25">
      <c r="B14" s="11" t="s">
        <v>2</v>
      </c>
      <c r="C14" s="11" t="s">
        <v>3</v>
      </c>
      <c r="D14" s="12" t="s">
        <v>54</v>
      </c>
      <c r="E14" s="11" t="s">
        <v>55</v>
      </c>
      <c r="F14" s="11" t="s">
        <v>56</v>
      </c>
      <c r="G14" s="11" t="s">
        <v>57</v>
      </c>
    </row>
    <row r="15" spans="2:7" x14ac:dyDescent="0.25">
      <c r="B15" s="13"/>
      <c r="C15" s="13"/>
      <c r="D15" s="14" t="s">
        <v>44</v>
      </c>
      <c r="E15" s="13"/>
      <c r="F15" s="15">
        <f>tblAds[[#This Row],[  ]]*tblAds[[#This Row],[Estimated]]</f>
        <v>0</v>
      </c>
      <c r="G15" s="15">
        <f>tblAds[[#This Row],[  ]]*tblAds[[#This Row],[Actual]]</f>
        <v>0</v>
      </c>
    </row>
    <row r="16" spans="2:7" x14ac:dyDescent="0.25">
      <c r="B16" s="13"/>
      <c r="C16" s="13"/>
      <c r="D16" s="14" t="s">
        <v>45</v>
      </c>
      <c r="E16" s="13"/>
      <c r="F16" s="15">
        <f>tblAds[[#This Row],[  ]]*tblAds[[#This Row],[Estimated]]</f>
        <v>0</v>
      </c>
      <c r="G16" s="15">
        <f>tblAds[[#This Row],[  ]]*tblAds[[#This Row],[Actual]]</f>
        <v>0</v>
      </c>
    </row>
    <row r="17" spans="2:7" x14ac:dyDescent="0.25">
      <c r="B17" s="13"/>
      <c r="C17" s="13"/>
      <c r="D17" s="14" t="s">
        <v>46</v>
      </c>
      <c r="E17" s="13"/>
      <c r="F17" s="15">
        <f>tblAds[[#This Row],[  ]]*tblAds[[#This Row],[Estimated]]</f>
        <v>0</v>
      </c>
      <c r="G17" s="15">
        <f>tblAds[[#This Row],[  ]]*tblAds[[#This Row],[Actual]]</f>
        <v>0</v>
      </c>
    </row>
    <row r="18" spans="2:7" x14ac:dyDescent="0.25">
      <c r="B18" s="13" t="s">
        <v>53</v>
      </c>
      <c r="C18" s="13"/>
      <c r="D18" s="14"/>
      <c r="E18" s="13"/>
      <c r="F18" s="15">
        <f>SUBTOTAL(109,tblAds[[Estimated ]])</f>
        <v>0</v>
      </c>
      <c r="G18" s="15">
        <f>SUBTOTAL(109,tblAds[[Actual ]])</f>
        <v>0</v>
      </c>
    </row>
    <row r="20" spans="2:7" ht="15.75" x14ac:dyDescent="0.25">
      <c r="B20" s="10" t="s">
        <v>47</v>
      </c>
    </row>
    <row r="21" spans="2:7" x14ac:dyDescent="0.25">
      <c r="B21" s="11" t="s">
        <v>2</v>
      </c>
      <c r="C21" s="11" t="s">
        <v>3</v>
      </c>
      <c r="D21" s="12" t="s">
        <v>54</v>
      </c>
      <c r="E21" s="11" t="s">
        <v>55</v>
      </c>
      <c r="F21" s="11" t="s">
        <v>56</v>
      </c>
      <c r="G21" s="11" t="s">
        <v>57</v>
      </c>
    </row>
    <row r="22" spans="2:7" x14ac:dyDescent="0.25">
      <c r="B22" s="13"/>
      <c r="C22" s="13"/>
      <c r="D22" s="14" t="s">
        <v>48</v>
      </c>
      <c r="E22" s="13"/>
      <c r="F22" s="15">
        <f>tblVendors[[#This Row],[  ]]*tblVendors[[#This Row],[Estimated]]</f>
        <v>0</v>
      </c>
      <c r="G22" s="15">
        <f>tblVendors[[#This Row],[  ]]*tblVendors[[#This Row],[Actual]]</f>
        <v>0</v>
      </c>
    </row>
    <row r="23" spans="2:7" x14ac:dyDescent="0.25">
      <c r="B23" s="13"/>
      <c r="C23" s="13"/>
      <c r="D23" s="14" t="s">
        <v>49</v>
      </c>
      <c r="E23" s="13"/>
      <c r="F23" s="15">
        <f>tblVendors[[#This Row],[  ]]*tblVendors[[#This Row],[Estimated]]</f>
        <v>0</v>
      </c>
      <c r="G23" s="15">
        <f>tblVendors[[#This Row],[  ]]*tblVendors[[#This Row],[Actual]]</f>
        <v>0</v>
      </c>
    </row>
    <row r="24" spans="2:7" x14ac:dyDescent="0.25">
      <c r="B24" s="13"/>
      <c r="C24" s="13"/>
      <c r="D24" s="14" t="s">
        <v>50</v>
      </c>
      <c r="E24" s="13"/>
      <c r="F24" s="15">
        <f>tblVendors[[#This Row],[  ]]*tblVendors[[#This Row],[Estimated]]</f>
        <v>0</v>
      </c>
      <c r="G24" s="15">
        <f>tblVendors[[#This Row],[  ]]*tblVendors[[#This Row],[Actual]]</f>
        <v>0</v>
      </c>
    </row>
    <row r="25" spans="2:7" x14ac:dyDescent="0.25">
      <c r="B25" s="13" t="s">
        <v>53</v>
      </c>
      <c r="C25" s="13"/>
      <c r="D25" s="14"/>
      <c r="E25" s="13"/>
      <c r="F25" s="15">
        <f>SUBTOTAL(109,tblVendors[[Estimated ]])</f>
        <v>0</v>
      </c>
      <c r="G25" s="15">
        <f>SUBTOTAL(109,tblVendors[[Actual ]])</f>
        <v>0</v>
      </c>
    </row>
    <row r="27" spans="2:7" ht="15.75" x14ac:dyDescent="0.25">
      <c r="B27" s="10" t="s">
        <v>51</v>
      </c>
    </row>
    <row r="28" spans="2:7" x14ac:dyDescent="0.25">
      <c r="B28" s="11" t="s">
        <v>2</v>
      </c>
      <c r="C28" s="11" t="s">
        <v>3</v>
      </c>
      <c r="D28" s="12" t="s">
        <v>54</v>
      </c>
      <c r="E28" s="11" t="s">
        <v>55</v>
      </c>
      <c r="F28" s="11" t="s">
        <v>56</v>
      </c>
      <c r="G28" s="11" t="s">
        <v>57</v>
      </c>
    </row>
    <row r="29" spans="2:7" x14ac:dyDescent="0.25">
      <c r="B29" s="13"/>
      <c r="C29" s="13"/>
      <c r="D29" s="14" t="s">
        <v>52</v>
      </c>
      <c r="E29" s="13"/>
      <c r="F29" s="15">
        <f>tblItems[[#This Row],[  ]]*tblItems[[#This Row],[Estimated]]</f>
        <v>0</v>
      </c>
      <c r="G29" s="15">
        <f>tblItems[[#This Row],[  ]]*tblItems[[#This Row],[Actual]]</f>
        <v>0</v>
      </c>
    </row>
    <row r="30" spans="2:7" x14ac:dyDescent="0.25">
      <c r="B30" s="13"/>
      <c r="C30" s="13"/>
      <c r="D30" s="14" t="s">
        <v>52</v>
      </c>
      <c r="E30" s="13"/>
      <c r="F30" s="15">
        <f>tblItems[[#This Row],[  ]]*tblItems[[#This Row],[Estimated]]</f>
        <v>0</v>
      </c>
      <c r="G30" s="15">
        <f>tblItems[[#This Row],[  ]]*tblItems[[#This Row],[Actual]]</f>
        <v>0</v>
      </c>
    </row>
    <row r="31" spans="2:7" x14ac:dyDescent="0.25">
      <c r="B31" s="13"/>
      <c r="C31" s="13"/>
      <c r="D31" s="14" t="s">
        <v>52</v>
      </c>
      <c r="E31" s="13"/>
      <c r="F31" s="15">
        <f>tblItems[[#This Row],[  ]]*tblItems[[#This Row],[Estimated]]</f>
        <v>0</v>
      </c>
      <c r="G31" s="15">
        <f>tblItems[[#This Row],[  ]]*tblItems[[#This Row],[Actual]]</f>
        <v>0</v>
      </c>
    </row>
    <row r="32" spans="2:7" x14ac:dyDescent="0.25">
      <c r="B32" s="13"/>
      <c r="C32" s="13"/>
      <c r="D32" s="14" t="s">
        <v>52</v>
      </c>
      <c r="E32" s="13"/>
      <c r="F32" s="15">
        <f>tblItems[[#This Row],[  ]]*tblItems[[#This Row],[Estimated]]</f>
        <v>0</v>
      </c>
      <c r="G32" s="15">
        <f>tblItems[[#This Row],[  ]]*tblItems[[#This Row],[Actual]]</f>
        <v>0</v>
      </c>
    </row>
    <row r="33" spans="2:7" x14ac:dyDescent="0.25">
      <c r="B33" s="13" t="s">
        <v>53</v>
      </c>
      <c r="C33" s="13"/>
      <c r="D33" s="14"/>
      <c r="E33" s="13"/>
      <c r="F33" s="15">
        <f>SUBTOTAL(109,tblItems[[Estimated ]])</f>
        <v>0</v>
      </c>
      <c r="G33" s="15">
        <f>SUBTOTAL(109,tblItems[[Actual ]])</f>
        <v>0</v>
      </c>
    </row>
  </sheetData>
  <pageMargins left="0.4" right="0.4" top="0.4" bottom="0.4" header="0.3" footer="0.3"/>
  <pageSetup orientation="landscape" horizontalDpi="4294967293" verticalDpi="0" r:id="rId1"/>
  <headerFooter differentFirst="1">
    <oddFooter>Page &amp;P of &amp;N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06E49AD-5FE3-4A0C-9209-CFD6970759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EXPENSES</vt:lpstr>
      <vt:lpstr>INCOME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keywords/>
  <cp:lastModifiedBy>Gareth Jones</cp:lastModifiedBy>
  <dcterms:created xsi:type="dcterms:W3CDTF">2015-06-26T14:42:37Z</dcterms:created>
  <dcterms:modified xsi:type="dcterms:W3CDTF">2015-07-10T12:41:22Z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TC040991699991</vt:lpwstr>
  </property>
</Properties>
</file>